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leStore\Fshare\MQM\MQM-ScoringModel\"/>
    </mc:Choice>
  </mc:AlternateContent>
  <xr:revisionPtr revIDLastSave="0" documentId="13_ncr:1_{6F9F97D3-1945-4863-831A-2DEFE55BDA1A}" xr6:coauthVersionLast="47" xr6:coauthVersionMax="47" xr10:uidLastSave="{00000000-0000-0000-0000-000000000000}"/>
  <bookViews>
    <workbookView xWindow="-96" yWindow="-96" windowWidth="23232" windowHeight="12552" xr2:uid="{4F7552FF-BF78-4C18-8B06-9B1FF27E0354}"/>
  </bookViews>
  <sheets>
    <sheet name="En-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D12" i="1"/>
  <c r="H37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G29" i="1"/>
  <c r="G31" i="1"/>
  <c r="G32" i="1"/>
  <c r="G33" i="1"/>
  <c r="G35" i="1"/>
  <c r="G36" i="1"/>
  <c r="G38" i="1"/>
  <c r="G39" i="1"/>
  <c r="G40" i="1"/>
  <c r="G41" i="1"/>
  <c r="G42" i="1"/>
  <c r="G43" i="1"/>
  <c r="C44" i="1"/>
  <c r="D44" i="1"/>
  <c r="E44" i="1"/>
  <c r="B44" i="1"/>
  <c r="F43" i="1"/>
  <c r="F42" i="1"/>
  <c r="F41" i="1"/>
  <c r="F40" i="1"/>
  <c r="F39" i="1"/>
  <c r="F38" i="1"/>
  <c r="F37" i="1"/>
  <c r="G37" i="1" s="1"/>
  <c r="F36" i="1"/>
  <c r="F35" i="1"/>
  <c r="F34" i="1"/>
  <c r="G34" i="1" s="1"/>
  <c r="F33" i="1"/>
  <c r="F32" i="1"/>
  <c r="F31" i="1"/>
  <c r="F30" i="1"/>
  <c r="G30" i="1" s="1"/>
  <c r="F29" i="1"/>
  <c r="H44" i="1" l="1"/>
  <c r="G44" i="1"/>
  <c r="E14" i="1" s="1"/>
  <c r="F44" i="1"/>
  <c r="D14" i="1" l="1"/>
  <c r="C14" i="1" s="1"/>
  <c r="F14" i="1"/>
  <c r="I14" i="1" l="1"/>
  <c r="G14" i="1"/>
</calcChain>
</file>

<file path=xl/sharedStrings.xml><?xml version="1.0" encoding="utf-8"?>
<sst xmlns="http://schemas.openxmlformats.org/spreadsheetml/2006/main" count="57" uniqueCount="57">
  <si>
    <t>Client</t>
  </si>
  <si>
    <t>Translator</t>
  </si>
  <si>
    <t>Evaluator</t>
  </si>
  <si>
    <t>Project Name</t>
  </si>
  <si>
    <t>Score Calculation Parameters</t>
  </si>
  <si>
    <t>Evaluation Results</t>
  </si>
  <si>
    <t>Source Language</t>
  </si>
  <si>
    <t>Target Language</t>
  </si>
  <si>
    <t>Total Word Count</t>
  </si>
  <si>
    <t>Evaluation Word Count (EWC)</t>
  </si>
  <si>
    <t>Content Type</t>
  </si>
  <si>
    <t>Severity Penalty Multiplier</t>
  </si>
  <si>
    <t>Error Type</t>
  </si>
  <si>
    <t>Neutral Errors Count</t>
  </si>
  <si>
    <t>Minor Errors Count</t>
  </si>
  <si>
    <t>Major Errors Count</t>
  </si>
  <si>
    <t>Critical Errors Count</t>
  </si>
  <si>
    <t>Terminology</t>
  </si>
  <si>
    <t>Inconsistent use of terminology</t>
  </si>
  <si>
    <t>Wrong term</t>
  </si>
  <si>
    <t>Accuracy</t>
  </si>
  <si>
    <t>Mistranslation</t>
  </si>
  <si>
    <t>Overtranslation</t>
  </si>
  <si>
    <t>Undertranslation</t>
  </si>
  <si>
    <t>Addition</t>
  </si>
  <si>
    <t>Omission</t>
  </si>
  <si>
    <t>Untranslated</t>
  </si>
  <si>
    <t>Linguistic Conventions</t>
  </si>
  <si>
    <t>Grammar</t>
  </si>
  <si>
    <t>Punctuation</t>
  </si>
  <si>
    <t>Spelling</t>
  </si>
  <si>
    <t>Unclear Reference</t>
  </si>
  <si>
    <t>Grand Total</t>
  </si>
  <si>
    <t>Error Type Penalty Total (ETPT)</t>
  </si>
  <si>
    <t>Weighted ET Penalty Points</t>
  </si>
  <si>
    <t>Normed ET Penalty Points</t>
  </si>
  <si>
    <t>Error Type Weight</t>
  </si>
  <si>
    <t>Maximum Score Value (MSV)</t>
  </si>
  <si>
    <t>Passing Threshold Raw QS</t>
  </si>
  <si>
    <t>Passing Threshold Calibrated QS</t>
  </si>
  <si>
    <t>Reference Word Count (RWC)</t>
  </si>
  <si>
    <t>Acceptable Penalty Points/RWC</t>
  </si>
  <si>
    <t>Quality Rating (QR)</t>
  </si>
  <si>
    <t>Absolute Penalty Total  (APT)</t>
  </si>
  <si>
    <t>Per-Word Penalty Total (PWPT)</t>
  </si>
  <si>
    <t>Normed Penalty Total  (NPT)</t>
  </si>
  <si>
    <t>Calibrated Quality Score  (CQS)</t>
  </si>
  <si>
    <t>General Comment</t>
  </si>
  <si>
    <t>Eng</t>
  </si>
  <si>
    <t>Ara</t>
  </si>
  <si>
    <t>General, legal, business, media</t>
  </si>
  <si>
    <t>MQM 2.0 Analysis</t>
  </si>
  <si>
    <t>Calibrated Quality Rating (CQR)</t>
  </si>
  <si>
    <t xml:space="preserve">Raw Quality Score (RQS) </t>
  </si>
  <si>
    <t>MQM 2.0 Dual Evaluation Scorecard: Raw and Linear Calibrated</t>
  </si>
  <si>
    <r>
      <rPr>
        <b/>
        <sz val="11"/>
        <color theme="1"/>
        <rFont val="Aptos Narrow"/>
        <scheme val="minor"/>
      </rPr>
      <t>Note to the LQA evaluator:</t>
    </r>
    <r>
      <rPr>
        <sz val="11"/>
        <color theme="1"/>
        <rFont val="Aptos Narrow"/>
        <family val="2"/>
        <scheme val="minor"/>
      </rPr>
      <t xml:space="preserve"> Please provide a detailed comment on quality of the evaluated sample.</t>
    </r>
  </si>
  <si>
    <t>@Client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</si>
</sst>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thin">
        <color indexed="64"/>
      </bottom>
      <diagonal/>
    </border>
    <border>
      <left style="medium">
        <color theme="5" tint="0.39997558519241921"/>
      </left>
      <right style="medium">
        <color theme="5" tint="0.39997558519241921"/>
      </right>
      <top style="thin">
        <color indexed="64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 style="thin">
        <color indexed="64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thin">
        <color indexed="64"/>
      </bottom>
      <diagonal/>
    </border>
    <border>
      <left style="medium">
        <color theme="5" tint="0.39997558519241921"/>
      </left>
      <right/>
      <top style="thin">
        <color indexed="64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thin">
        <color indexed="64"/>
      </top>
      <bottom style="medium">
        <color theme="5" tint="0.39997558519241921"/>
      </bottom>
      <diagonal/>
    </border>
    <border>
      <left style="thin">
        <color indexed="64"/>
      </left>
      <right style="medium">
        <color theme="5" tint="0.39997558519241921"/>
      </right>
      <top/>
      <bottom style="medium">
        <color theme="5" tint="0.3999755851924192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2" fontId="0" fillId="4" borderId="18" xfId="0" applyNumberForma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2" fontId="0" fillId="4" borderId="47" xfId="0" applyNumberForma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2" fontId="0" fillId="3" borderId="34" xfId="0" applyNumberForma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22" xfId="0" quotePrefix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</dxfs>
  <tableStyles count="2" defaultTableStyle="MQM 2.0 Table" defaultPivotStyle="PivotStyleLight16">
    <tableStyle name="MQM 2.0 Table" pivot="0" count="0" xr9:uid="{D701B724-7C3A-4B61-9933-183BE1EBAD66}"/>
    <tableStyle name="MQM 2.0 Table Style" pivot="0" count="0" xr9:uid="{04C241CF-9CB3-4B25-B5FF-8DF69A285E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74F5-D35D-4421-846D-942DEE6F3F51}">
  <dimension ref="A1:I44"/>
  <sheetViews>
    <sheetView tabSelected="1" zoomScale="85" zoomScaleNormal="85" workbookViewId="0">
      <selection activeCell="A13" sqref="A13:B13"/>
    </sheetView>
  </sheetViews>
  <sheetFormatPr defaultRowHeight="13.8"/>
  <cols>
    <col min="1" max="1" width="29" style="8" customWidth="1"/>
    <col min="2" max="9" width="16" style="8" customWidth="1"/>
  </cols>
  <sheetData>
    <row r="1" spans="1:9">
      <c r="A1" s="80" t="s">
        <v>54</v>
      </c>
      <c r="B1" s="81"/>
      <c r="C1" s="81"/>
      <c r="D1" s="81"/>
      <c r="E1" s="81"/>
      <c r="F1" s="81"/>
      <c r="G1" s="81"/>
      <c r="H1" s="81"/>
      <c r="I1" s="82"/>
    </row>
    <row r="2" spans="1:9">
      <c r="A2" s="83"/>
      <c r="B2" s="84"/>
      <c r="C2" s="84"/>
      <c r="D2" s="84"/>
      <c r="E2" s="84"/>
      <c r="F2" s="84"/>
      <c r="G2" s="84"/>
      <c r="H2" s="84"/>
      <c r="I2" s="85"/>
    </row>
    <row r="3" spans="1:9">
      <c r="A3" s="83"/>
      <c r="B3" s="84"/>
      <c r="C3" s="84"/>
      <c r="D3" s="84"/>
      <c r="E3" s="84"/>
      <c r="F3" s="84"/>
      <c r="G3" s="84"/>
      <c r="H3" s="84"/>
      <c r="I3" s="85"/>
    </row>
    <row r="4" spans="1:9">
      <c r="A4" s="83"/>
      <c r="B4" s="84"/>
      <c r="C4" s="84"/>
      <c r="D4" s="84"/>
      <c r="E4" s="84"/>
      <c r="F4" s="84"/>
      <c r="G4" s="84"/>
      <c r="H4" s="84"/>
      <c r="I4" s="85"/>
    </row>
    <row r="5" spans="1:9">
      <c r="A5" s="83"/>
      <c r="B5" s="84"/>
      <c r="C5" s="84"/>
      <c r="D5" s="84"/>
      <c r="E5" s="84"/>
      <c r="F5" s="84"/>
      <c r="G5" s="84"/>
      <c r="H5" s="84"/>
      <c r="I5" s="85"/>
    </row>
    <row r="6" spans="1:9" ht="14.1" thickBot="1">
      <c r="A6" s="86"/>
      <c r="B6" s="87"/>
      <c r="C6" s="87"/>
      <c r="D6" s="87"/>
      <c r="E6" s="87"/>
      <c r="F6" s="87"/>
      <c r="G6" s="87"/>
      <c r="H6" s="87"/>
      <c r="I6" s="88"/>
    </row>
    <row r="7" spans="1:9" s="1" customFormat="1" ht="14.1">
      <c r="A7" s="89" t="s">
        <v>0</v>
      </c>
      <c r="B7" s="77"/>
      <c r="C7" s="76" t="s">
        <v>3</v>
      </c>
      <c r="D7" s="77"/>
      <c r="E7" s="76" t="s">
        <v>1</v>
      </c>
      <c r="F7" s="77"/>
      <c r="G7" s="76" t="s">
        <v>2</v>
      </c>
      <c r="H7" s="78"/>
      <c r="I7" s="79"/>
    </row>
    <row r="8" spans="1:9">
      <c r="A8" s="91" t="s">
        <v>56</v>
      </c>
      <c r="B8" s="59"/>
      <c r="C8" s="51" t="s">
        <v>51</v>
      </c>
      <c r="D8" s="52"/>
      <c r="E8" s="51"/>
      <c r="F8" s="52"/>
      <c r="G8" s="51"/>
      <c r="H8" s="53"/>
      <c r="I8" s="54"/>
    </row>
    <row r="9" spans="1:9" ht="28.2">
      <c r="A9" s="60"/>
      <c r="B9" s="61"/>
      <c r="C9" s="13" t="s">
        <v>6</v>
      </c>
      <c r="D9" s="13" t="s">
        <v>7</v>
      </c>
      <c r="E9" s="13"/>
      <c r="F9" s="13" t="s">
        <v>8</v>
      </c>
      <c r="G9" s="13" t="s">
        <v>9</v>
      </c>
      <c r="H9" s="64" t="s">
        <v>10</v>
      </c>
      <c r="I9" s="65"/>
    </row>
    <row r="10" spans="1:9" ht="14.1" thickBot="1">
      <c r="A10" s="62"/>
      <c r="B10" s="63"/>
      <c r="C10" s="4" t="s">
        <v>48</v>
      </c>
      <c r="D10" s="4" t="s">
        <v>49</v>
      </c>
      <c r="E10" s="6"/>
      <c r="F10" s="6">
        <v>3000</v>
      </c>
      <c r="G10" s="42">
        <v>1500</v>
      </c>
      <c r="H10" s="66" t="s">
        <v>50</v>
      </c>
      <c r="I10" s="67"/>
    </row>
    <row r="11" spans="1:9" ht="42.3">
      <c r="A11" s="72" t="s">
        <v>4</v>
      </c>
      <c r="B11" s="73"/>
      <c r="C11" s="13" t="s">
        <v>37</v>
      </c>
      <c r="D11" s="23" t="s">
        <v>38</v>
      </c>
      <c r="E11" s="30" t="s">
        <v>39</v>
      </c>
      <c r="F11" s="30"/>
      <c r="G11" s="32" t="s">
        <v>40</v>
      </c>
      <c r="H11" s="68" t="s">
        <v>41</v>
      </c>
      <c r="I11" s="69"/>
    </row>
    <row r="12" spans="1:9" ht="15.3" thickBot="1">
      <c r="A12" s="72"/>
      <c r="B12" s="73"/>
      <c r="C12" s="41">
        <v>100</v>
      </c>
      <c r="D12" s="3">
        <f>C12*(1-H12/G12)</f>
        <v>99</v>
      </c>
      <c r="E12" s="39">
        <v>90</v>
      </c>
      <c r="F12" s="31"/>
      <c r="G12" s="40">
        <v>1000</v>
      </c>
      <c r="H12" s="70">
        <v>10</v>
      </c>
      <c r="I12" s="71"/>
    </row>
    <row r="13" spans="1:9" ht="28.5" thickBot="1">
      <c r="A13" s="72" t="s">
        <v>5</v>
      </c>
      <c r="B13" s="73"/>
      <c r="C13" s="13" t="s">
        <v>42</v>
      </c>
      <c r="D13" s="13" t="s">
        <v>53</v>
      </c>
      <c r="E13" s="29" t="s">
        <v>43</v>
      </c>
      <c r="F13" s="29" t="s">
        <v>44</v>
      </c>
      <c r="G13" s="23" t="s">
        <v>45</v>
      </c>
      <c r="H13" s="33" t="s">
        <v>46</v>
      </c>
      <c r="I13" s="37" t="s">
        <v>52</v>
      </c>
    </row>
    <row r="14" spans="1:9" ht="14.1" thickBot="1">
      <c r="A14" s="74"/>
      <c r="B14" s="75"/>
      <c r="C14" s="36" t="str">
        <f>IF(D14&lt;D12, "Fail", "Pass")</f>
        <v>Pass</v>
      </c>
      <c r="D14" s="28">
        <f>(1-E14/G10)*C12</f>
        <v>99.2</v>
      </c>
      <c r="E14" s="42">
        <f>G44</f>
        <v>12</v>
      </c>
      <c r="F14" s="6">
        <f>E14/G10</f>
        <v>8.0000000000000002E-3</v>
      </c>
      <c r="G14" s="34">
        <f>F14*G12*1</f>
        <v>8</v>
      </c>
      <c r="H14" s="35">
        <f>C12-(E14*G12/G10)*(C12-E12)/H12</f>
        <v>92</v>
      </c>
      <c r="I14" s="36" t="str">
        <f>IF(H14&lt;E12, "Fail", "Pass")</f>
        <v>Pass</v>
      </c>
    </row>
    <row r="15" spans="1:9" ht="14.4" thickBot="1">
      <c r="A15" s="55" t="s">
        <v>47</v>
      </c>
      <c r="B15" s="56"/>
      <c r="C15" s="56"/>
      <c r="D15" s="56"/>
      <c r="E15" s="56"/>
      <c r="F15" s="56"/>
      <c r="G15" s="56"/>
      <c r="H15" s="57"/>
      <c r="I15" s="58"/>
    </row>
    <row r="16" spans="1:9">
      <c r="A16" s="90" t="s">
        <v>55</v>
      </c>
      <c r="B16" s="43"/>
      <c r="C16" s="43"/>
      <c r="D16" s="43"/>
      <c r="E16" s="43"/>
      <c r="F16" s="43"/>
      <c r="G16" s="43"/>
      <c r="H16" s="43"/>
      <c r="I16" s="44"/>
    </row>
    <row r="17" spans="1:9">
      <c r="A17" s="45"/>
      <c r="B17" s="46"/>
      <c r="C17" s="46"/>
      <c r="D17" s="46"/>
      <c r="E17" s="46"/>
      <c r="F17" s="46"/>
      <c r="G17" s="46"/>
      <c r="H17" s="46"/>
      <c r="I17" s="47"/>
    </row>
    <row r="18" spans="1:9">
      <c r="A18" s="45"/>
      <c r="B18" s="46"/>
      <c r="C18" s="46"/>
      <c r="D18" s="46"/>
      <c r="E18" s="46"/>
      <c r="F18" s="46"/>
      <c r="G18" s="46"/>
      <c r="H18" s="46"/>
      <c r="I18" s="47"/>
    </row>
    <row r="19" spans="1:9">
      <c r="A19" s="45"/>
      <c r="B19" s="46"/>
      <c r="C19" s="46"/>
      <c r="D19" s="46"/>
      <c r="E19" s="46"/>
      <c r="F19" s="46"/>
      <c r="G19" s="46"/>
      <c r="H19" s="46"/>
      <c r="I19" s="47"/>
    </row>
    <row r="20" spans="1:9">
      <c r="A20" s="45"/>
      <c r="B20" s="46"/>
      <c r="C20" s="46"/>
      <c r="D20" s="46"/>
      <c r="E20" s="46"/>
      <c r="F20" s="46"/>
      <c r="G20" s="46"/>
      <c r="H20" s="46"/>
      <c r="I20" s="47"/>
    </row>
    <row r="21" spans="1:9">
      <c r="A21" s="45"/>
      <c r="B21" s="46"/>
      <c r="C21" s="46"/>
      <c r="D21" s="46"/>
      <c r="E21" s="46"/>
      <c r="F21" s="46"/>
      <c r="G21" s="46"/>
      <c r="H21" s="46"/>
      <c r="I21" s="47"/>
    </row>
    <row r="22" spans="1:9">
      <c r="A22" s="45"/>
      <c r="B22" s="46"/>
      <c r="C22" s="46"/>
      <c r="D22" s="46"/>
      <c r="E22" s="46"/>
      <c r="F22" s="46"/>
      <c r="G22" s="46"/>
      <c r="H22" s="46"/>
      <c r="I22" s="47"/>
    </row>
    <row r="23" spans="1:9">
      <c r="A23" s="45"/>
      <c r="B23" s="46"/>
      <c r="C23" s="46"/>
      <c r="D23" s="46"/>
      <c r="E23" s="46"/>
      <c r="F23" s="46"/>
      <c r="G23" s="46"/>
      <c r="H23" s="46"/>
      <c r="I23" s="47"/>
    </row>
    <row r="24" spans="1:9" ht="14.1" thickBot="1">
      <c r="A24" s="48"/>
      <c r="B24" s="49"/>
      <c r="C24" s="49"/>
      <c r="D24" s="49"/>
      <c r="E24" s="49"/>
      <c r="F24" s="49"/>
      <c r="G24" s="49"/>
      <c r="H24" s="49"/>
      <c r="I24" s="50"/>
    </row>
    <row r="25" spans="1:9">
      <c r="A25" s="10"/>
      <c r="B25" s="11"/>
      <c r="C25" s="11"/>
      <c r="D25" s="11"/>
      <c r="E25" s="11"/>
      <c r="F25" s="11"/>
      <c r="G25" s="11"/>
      <c r="H25" s="11"/>
      <c r="I25" s="12"/>
    </row>
    <row r="26" spans="1:9" ht="14.1" thickBot="1">
      <c r="I26" s="9"/>
    </row>
    <row r="27" spans="1:9" ht="16.5" customHeight="1" thickBot="1">
      <c r="A27" s="24" t="s">
        <v>11</v>
      </c>
      <c r="B27" s="11">
        <v>0</v>
      </c>
      <c r="C27" s="11">
        <v>1</v>
      </c>
      <c r="D27" s="11">
        <v>5</v>
      </c>
      <c r="E27" s="12">
        <v>25</v>
      </c>
      <c r="I27" s="9"/>
    </row>
    <row r="28" spans="1:9" ht="42.6" thickBot="1">
      <c r="A28" s="20" t="s">
        <v>12</v>
      </c>
      <c r="B28" s="21" t="s">
        <v>13</v>
      </c>
      <c r="C28" s="21" t="s">
        <v>14</v>
      </c>
      <c r="D28" s="21" t="s">
        <v>15</v>
      </c>
      <c r="E28" s="21" t="s">
        <v>16</v>
      </c>
      <c r="F28" s="21" t="s">
        <v>33</v>
      </c>
      <c r="G28" s="21" t="s">
        <v>34</v>
      </c>
      <c r="H28" s="21" t="s">
        <v>35</v>
      </c>
      <c r="I28" s="22" t="s">
        <v>36</v>
      </c>
    </row>
    <row r="29" spans="1:9" ht="14.1">
      <c r="A29" s="17" t="s">
        <v>17</v>
      </c>
      <c r="B29" s="18">
        <v>0</v>
      </c>
      <c r="C29" s="18">
        <v>0</v>
      </c>
      <c r="D29" s="18">
        <v>0</v>
      </c>
      <c r="E29" s="18">
        <v>0</v>
      </c>
      <c r="F29" s="18">
        <f>B29*B27+C29*C27+D29*D27+E29*E27</f>
        <v>0</v>
      </c>
      <c r="G29" s="18">
        <f>F29*I29</f>
        <v>0</v>
      </c>
      <c r="H29" s="38">
        <f>G29/G10*G12</f>
        <v>0</v>
      </c>
      <c r="I29" s="19">
        <v>1</v>
      </c>
    </row>
    <row r="30" spans="1:9" s="2" customFormat="1">
      <c r="A30" s="15" t="s">
        <v>18</v>
      </c>
      <c r="B30" s="4">
        <v>0</v>
      </c>
      <c r="C30" s="4">
        <v>0</v>
      </c>
      <c r="D30" s="4">
        <v>1</v>
      </c>
      <c r="E30" s="4">
        <v>0</v>
      </c>
      <c r="F30" s="18">
        <f>B30*B27+C30*C27+D30*D27+E30*E27</f>
        <v>5</v>
      </c>
      <c r="G30" s="18">
        <f t="shared" ref="G30:G43" si="0">F30*I30</f>
        <v>5</v>
      </c>
      <c r="H30" s="38">
        <f>G30/G10*G12</f>
        <v>3.3333333333333335</v>
      </c>
      <c r="I30" s="5">
        <v>1</v>
      </c>
    </row>
    <row r="31" spans="1:9">
      <c r="A31" s="15" t="s">
        <v>19</v>
      </c>
      <c r="B31" s="4">
        <v>0</v>
      </c>
      <c r="C31" s="4">
        <v>0</v>
      </c>
      <c r="D31" s="4">
        <v>0</v>
      </c>
      <c r="E31" s="4">
        <v>0</v>
      </c>
      <c r="F31" s="18">
        <f>B31*B27+C31*C27+D31*D27+E31*E27</f>
        <v>0</v>
      </c>
      <c r="G31" s="18">
        <f t="shared" si="0"/>
        <v>0</v>
      </c>
      <c r="H31" s="38">
        <f>G31/G10*G12</f>
        <v>0</v>
      </c>
      <c r="I31" s="5">
        <v>1</v>
      </c>
    </row>
    <row r="32" spans="1:9" ht="14.1">
      <c r="A32" s="14" t="s">
        <v>20</v>
      </c>
      <c r="B32" s="4">
        <v>0</v>
      </c>
      <c r="C32" s="4">
        <v>0</v>
      </c>
      <c r="D32" s="4">
        <v>0</v>
      </c>
      <c r="E32" s="4">
        <v>0</v>
      </c>
      <c r="F32" s="18">
        <f>B32*B27+C32*C27+D32*D27+E32*E27</f>
        <v>0</v>
      </c>
      <c r="G32" s="18">
        <f t="shared" si="0"/>
        <v>0</v>
      </c>
      <c r="H32" s="38">
        <f>G32/G10*G12</f>
        <v>0</v>
      </c>
      <c r="I32" s="5">
        <v>1</v>
      </c>
    </row>
    <row r="33" spans="1:9">
      <c r="A33" s="15" t="s">
        <v>21</v>
      </c>
      <c r="B33" s="4">
        <v>0</v>
      </c>
      <c r="C33" s="4">
        <v>0</v>
      </c>
      <c r="D33" s="4">
        <v>0</v>
      </c>
      <c r="E33" s="4">
        <v>0</v>
      </c>
      <c r="F33" s="18">
        <f>B33*B27+C33*C27+D33*D27+E33*E27</f>
        <v>0</v>
      </c>
      <c r="G33" s="18">
        <f t="shared" si="0"/>
        <v>0</v>
      </c>
      <c r="H33" s="38">
        <f>G33/G10*G12</f>
        <v>0</v>
      </c>
      <c r="I33" s="5">
        <v>1</v>
      </c>
    </row>
    <row r="34" spans="1:9">
      <c r="A34" s="15" t="s">
        <v>22</v>
      </c>
      <c r="B34" s="4">
        <v>0</v>
      </c>
      <c r="C34" s="4">
        <v>1</v>
      </c>
      <c r="D34" s="4">
        <v>1</v>
      </c>
      <c r="E34" s="4">
        <v>0</v>
      </c>
      <c r="F34" s="18">
        <f>B34*B27+C34*C27+D34*D27+E34*E27</f>
        <v>6</v>
      </c>
      <c r="G34" s="18">
        <f t="shared" si="0"/>
        <v>6</v>
      </c>
      <c r="H34" s="38">
        <f>G34/G10*G12</f>
        <v>4</v>
      </c>
      <c r="I34" s="5">
        <v>1</v>
      </c>
    </row>
    <row r="35" spans="1:9">
      <c r="A35" s="15" t="s">
        <v>23</v>
      </c>
      <c r="B35" s="4">
        <v>0</v>
      </c>
      <c r="C35" s="4">
        <v>0</v>
      </c>
      <c r="D35" s="4">
        <v>0</v>
      </c>
      <c r="E35" s="4">
        <v>0</v>
      </c>
      <c r="F35" s="18">
        <f>B35*B27+C35*C27+D35*D27+E35*E27</f>
        <v>0</v>
      </c>
      <c r="G35" s="18">
        <f t="shared" si="0"/>
        <v>0</v>
      </c>
      <c r="H35" s="38">
        <f>G35/G10*G12</f>
        <v>0</v>
      </c>
      <c r="I35" s="5">
        <v>1</v>
      </c>
    </row>
    <row r="36" spans="1:9">
      <c r="A36" s="15" t="s">
        <v>24</v>
      </c>
      <c r="B36" s="4">
        <v>0</v>
      </c>
      <c r="C36" s="4">
        <v>0</v>
      </c>
      <c r="D36" s="4">
        <v>0</v>
      </c>
      <c r="E36" s="4">
        <v>0</v>
      </c>
      <c r="F36" s="18">
        <f>B36*B27+C36*C27+D36*D27+E36*E27</f>
        <v>0</v>
      </c>
      <c r="G36" s="18">
        <f t="shared" si="0"/>
        <v>0</v>
      </c>
      <c r="H36" s="38">
        <f>G36/G10*G12</f>
        <v>0</v>
      </c>
      <c r="I36" s="5">
        <v>1</v>
      </c>
    </row>
    <row r="37" spans="1:9">
      <c r="A37" s="15" t="s">
        <v>25</v>
      </c>
      <c r="B37" s="4">
        <v>0</v>
      </c>
      <c r="C37" s="4">
        <v>1</v>
      </c>
      <c r="D37" s="4">
        <v>0</v>
      </c>
      <c r="E37" s="4">
        <v>0</v>
      </c>
      <c r="F37" s="18">
        <f>B37*B27+C37*C27+D37*D27+E37*E27</f>
        <v>1</v>
      </c>
      <c r="G37" s="18">
        <f>F37*I37</f>
        <v>1</v>
      </c>
      <c r="H37" s="38">
        <f>G37/G10*G12</f>
        <v>0.66666666666666663</v>
      </c>
      <c r="I37" s="5">
        <v>1</v>
      </c>
    </row>
    <row r="38" spans="1:9">
      <c r="A38" s="15" t="s">
        <v>26</v>
      </c>
      <c r="B38" s="4">
        <v>0</v>
      </c>
      <c r="C38" s="4">
        <v>0</v>
      </c>
      <c r="D38" s="4">
        <v>0</v>
      </c>
      <c r="E38" s="4">
        <v>0</v>
      </c>
      <c r="F38" s="18">
        <f>B38*B27+C38*C27+D38*D27+E38*E27</f>
        <v>0</v>
      </c>
      <c r="G38" s="18">
        <f t="shared" si="0"/>
        <v>0</v>
      </c>
      <c r="H38" s="38">
        <f>G38/G10*G12</f>
        <v>0</v>
      </c>
      <c r="I38" s="5">
        <v>1</v>
      </c>
    </row>
    <row r="39" spans="1:9" ht="14.1">
      <c r="A39" s="14" t="s">
        <v>27</v>
      </c>
      <c r="B39" s="4">
        <v>0</v>
      </c>
      <c r="C39" s="4">
        <v>0</v>
      </c>
      <c r="D39" s="4">
        <v>0</v>
      </c>
      <c r="E39" s="4">
        <v>0</v>
      </c>
      <c r="F39" s="18">
        <f>B39*B27+C39*C27+D39*D27+E39*E27</f>
        <v>0</v>
      </c>
      <c r="G39" s="18">
        <f t="shared" si="0"/>
        <v>0</v>
      </c>
      <c r="H39" s="38">
        <f>G39/G10*G12</f>
        <v>0</v>
      </c>
      <c r="I39" s="5">
        <v>1</v>
      </c>
    </row>
    <row r="40" spans="1:9">
      <c r="A40" s="15" t="s">
        <v>28</v>
      </c>
      <c r="B40" s="4">
        <v>0</v>
      </c>
      <c r="C40" s="4">
        <v>0</v>
      </c>
      <c r="D40" s="4">
        <v>0</v>
      </c>
      <c r="E40" s="4">
        <v>0</v>
      </c>
      <c r="F40" s="18">
        <f>B40*B27+C40*C27+D40*D27+E40*E27</f>
        <v>0</v>
      </c>
      <c r="G40" s="18">
        <f t="shared" si="0"/>
        <v>0</v>
      </c>
      <c r="H40" s="38">
        <f>G40/G10*G12</f>
        <v>0</v>
      </c>
      <c r="I40" s="5">
        <v>1</v>
      </c>
    </row>
    <row r="41" spans="1:9">
      <c r="A41" s="15" t="s">
        <v>29</v>
      </c>
      <c r="B41" s="4">
        <v>0</v>
      </c>
      <c r="C41" s="4">
        <v>0</v>
      </c>
      <c r="D41" s="4">
        <v>0</v>
      </c>
      <c r="E41" s="4">
        <v>0</v>
      </c>
      <c r="F41" s="18">
        <f>B41*B27+C41*C27+D41*D27+E41*E27</f>
        <v>0</v>
      </c>
      <c r="G41" s="18">
        <f t="shared" si="0"/>
        <v>0</v>
      </c>
      <c r="H41" s="38">
        <f>G41/G10*G12</f>
        <v>0</v>
      </c>
      <c r="I41" s="5">
        <v>1</v>
      </c>
    </row>
    <row r="42" spans="1:9">
      <c r="A42" s="15" t="s">
        <v>30</v>
      </c>
      <c r="B42" s="4">
        <v>0</v>
      </c>
      <c r="C42" s="4">
        <v>0</v>
      </c>
      <c r="D42" s="4">
        <v>0</v>
      </c>
      <c r="E42" s="4">
        <v>0</v>
      </c>
      <c r="F42" s="18">
        <f>B42*B27+C42*C27+D42*D27+E42*E27</f>
        <v>0</v>
      </c>
      <c r="G42" s="18">
        <f t="shared" si="0"/>
        <v>0</v>
      </c>
      <c r="H42" s="38">
        <f>G42/G10*G12</f>
        <v>0</v>
      </c>
      <c r="I42" s="5">
        <v>1</v>
      </c>
    </row>
    <row r="43" spans="1:9" ht="14.1" thickBot="1">
      <c r="A43" s="16" t="s">
        <v>31</v>
      </c>
      <c r="B43" s="6">
        <v>0</v>
      </c>
      <c r="C43" s="6">
        <v>0</v>
      </c>
      <c r="D43" s="6">
        <v>0</v>
      </c>
      <c r="E43" s="6">
        <v>0</v>
      </c>
      <c r="F43" s="18">
        <f>B43*B27+C43*C27+D43*D27+E43*E27</f>
        <v>0</v>
      </c>
      <c r="G43" s="18">
        <f t="shared" si="0"/>
        <v>0</v>
      </c>
      <c r="H43" s="38">
        <f>G43/G10*G12</f>
        <v>0</v>
      </c>
      <c r="I43" s="7">
        <v>1</v>
      </c>
    </row>
    <row r="44" spans="1:9" ht="14.1" thickBot="1">
      <c r="A44" s="25" t="s">
        <v>32</v>
      </c>
      <c r="B44" s="26">
        <f>SUM(B29:B43)</f>
        <v>0</v>
      </c>
      <c r="C44" s="26">
        <f t="shared" ref="C44:F44" si="1">SUM(C29:C43)</f>
        <v>2</v>
      </c>
      <c r="D44" s="26">
        <f t="shared" si="1"/>
        <v>2</v>
      </c>
      <c r="E44" s="26">
        <f t="shared" si="1"/>
        <v>0</v>
      </c>
      <c r="F44" s="26">
        <f t="shared" si="1"/>
        <v>12</v>
      </c>
      <c r="G44" s="26">
        <f t="shared" ref="G44" si="2">SUM(G29:G43)</f>
        <v>12</v>
      </c>
      <c r="H44" s="26">
        <f t="shared" ref="H44" si="3">SUM(H29:H43)</f>
        <v>8</v>
      </c>
      <c r="I44" s="27"/>
    </row>
  </sheetData>
  <dataConsolidate/>
  <mergeCells count="19">
    <mergeCell ref="C7:D7"/>
    <mergeCell ref="E7:F7"/>
    <mergeCell ref="G7:I7"/>
    <mergeCell ref="A1:I6"/>
    <mergeCell ref="A7:B7"/>
    <mergeCell ref="A16:I24"/>
    <mergeCell ref="E8:F8"/>
    <mergeCell ref="G8:I8"/>
    <mergeCell ref="A15:I15"/>
    <mergeCell ref="A8:B10"/>
    <mergeCell ref="C8:D8"/>
    <mergeCell ref="H9:I9"/>
    <mergeCell ref="H10:I10"/>
    <mergeCell ref="H11:I11"/>
    <mergeCell ref="H12:I12"/>
    <mergeCell ref="A12:B12"/>
    <mergeCell ref="A13:B13"/>
    <mergeCell ref="A14:B14"/>
    <mergeCell ref="A11:B11"/>
  </mergeCells>
  <conditionalFormatting sqref="C14">
    <cfRule type="cellIs" dxfId="3" priority="1" operator="equal">
      <formula>"Fail"</formula>
    </cfRule>
    <cfRule type="cellIs" dxfId="2" priority="2" operator="equal">
      <formula>"Pass"</formula>
    </cfRule>
  </conditionalFormatting>
  <conditionalFormatting sqref="I14">
    <cfRule type="cellIs" dxfId="1" priority="3" operator="equal">
      <formula>"Fail"</formula>
    </cfRule>
    <cfRule type="cellIs" dxfId="0" priority="4" operator="equal">
      <formula>"Pass"</formula>
    </cfRule>
  </conditionalFormatting>
  <dataValidations count="1">
    <dataValidation type="custom" allowBlank="1" showInputMessage="1" showErrorMessage="1" sqref="B29" xr:uid="{14AFF442-8509-4A7A-AA98-24D40E65F98D}">
      <formula1>0</formula1>
    </dataValidation>
  </dataValidations>
  <pageMargins left="0.7" right="0.7" top="0.75" bottom="0.75" header="0.3" footer="0.3"/>
  <pageSetup orientation="portrait" horizontalDpi="0" verticalDpi="0" r:id="rId1"/>
  <ignoredErrors>
    <ignoredError sqref="F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En-Ar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AHMED HUSSEIN AL NAGDI</dc:creator>
  <cp:lastModifiedBy>Sergey Gladkov (Logrus Philly)</cp:lastModifiedBy>
  <dcterms:created xsi:type="dcterms:W3CDTF">2024-09-02T02:57:55Z</dcterms:created>
  <dcterms:modified xsi:type="dcterms:W3CDTF">2025-05-10T02:59:12Z</dcterms:modified>
</cp:coreProperties>
</file>